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Neredzami" sheetId="1" r:id="rId4"/>
    <sheet name="Redzami" sheetId="2" r:id="rId5"/>
  </sheets>
</workbook>
</file>

<file path=xl/sharedStrings.xml><?xml version="1.0" encoding="utf-8"?>
<sst xmlns="http://schemas.openxmlformats.org/spreadsheetml/2006/main" uniqueCount="55">
  <si>
    <t>Terases dēļu stiprināšana ar neredzamiem savienojumiem.</t>
  </si>
  <si>
    <t>Apraksts</t>
  </si>
  <si>
    <t>Izejas dati</t>
  </si>
  <si>
    <t>Komentārs</t>
  </si>
  <si>
    <t>Rezultāts</t>
  </si>
  <si>
    <t>Laukuma izmērs (dēļu virzienā) A</t>
  </si>
  <si>
    <t>milimetri, mm. Rekomendējam dēļus likt terases krituma ( apm 1%, virzienā.</t>
  </si>
  <si>
    <t>Laukuma izmērs (šķērsām dēļu virzienam) B</t>
  </si>
  <si>
    <t>milimetri, mm</t>
  </si>
  <si>
    <t>Laukuma (terases klāja) platība</t>
  </si>
  <si>
    <t>kvadrātmetri (m2)</t>
  </si>
  <si>
    <t>Maksimālais pieļaujamais attālums (solis) balsta konstrukcijai - starp  balsta brusām (jeb lāgiem)</t>
  </si>
  <si>
    <r>
      <rPr>
        <sz val="10"/>
        <color indexed="17"/>
        <rFont val="Avenir Next"/>
      </rPr>
      <t xml:space="preserve">mm. Rekomendējamais parasti ir 500-600 mm, atkarīgs no dēļu biezuma, materiāla, slodzes. </t>
    </r>
    <r>
      <rPr>
        <sz val="10"/>
        <color indexed="17"/>
        <rFont val="Avenir Next Demi Bold"/>
      </rPr>
      <t>Pieņemam ka dēļi ir lapegle, 28 mm bieza.</t>
    </r>
  </si>
  <si>
    <t>Malējās brusas ass attālums no laukuma malas, mm</t>
  </si>
  <si>
    <t xml:space="preserve">Terasēm ar lielajām balsta pēdām JK rekomendējam vismaz 110 mm. Puse no brusas platuma = brusa līdz ar terases klāja malu. </t>
  </si>
  <si>
    <t>Brusu skaits A virzienā</t>
  </si>
  <si>
    <t xml:space="preserve">gab brusas pilnā terases platumā (kopgarums neņemot vērā brusas konkrēto garumu) </t>
  </si>
  <si>
    <t>Brusu kopgarums, m</t>
  </si>
  <si>
    <t>skaits x garums B virzienā</t>
  </si>
  <si>
    <t>Dēļa platums, mm</t>
  </si>
  <si>
    <t>mm</t>
  </si>
  <si>
    <t>Sprauga starp dēļiem, mm</t>
  </si>
  <si>
    <t>Rekomendējam ne mazāk kā 7 mm un ne mazāk kā 5% no dēļa platuma</t>
  </si>
  <si>
    <t>Dēļu skaits B virzienā</t>
  </si>
  <si>
    <t>Dēļu garums, mm</t>
  </si>
  <si>
    <t>Dēļu skaits A virzienā</t>
  </si>
  <si>
    <t>Savienojumu skaits visam laukumam</t>
  </si>
  <si>
    <t>Stiprinājumu skaits</t>
  </si>
  <si>
    <t>GleitFix GF 22 - neredzamai stiprināšanai no dēla apakšas.</t>
  </si>
  <si>
    <t xml:space="preserve">Stiprinājumu skaits malējiem dēļiem </t>
  </si>
  <si>
    <t>GleitFix AE 22</t>
  </si>
  <si>
    <t>Stiprinājumu skaits visam laukumam</t>
  </si>
  <si>
    <t>Pasūtot jāņem vērā skaits iepakojumā. Terases vertikālo sānu malu apšūvums un tam nepieciešamie stiprinājumi neietilpst šajā aprēķinā!</t>
  </si>
  <si>
    <t>Minimālais balstu skaits 1 m2</t>
  </si>
  <si>
    <t>JK balstiem - vismaz 2,5  gab/m2. Ja uz hidroizolācijas, siltumizolācijais vai priekš plāniem klājiem - tad 3 gab un vairāk. JM balstiem - vismaz 4 gab/m2. Pieņemam, ka brusu izmērs ir 70x45 (h) mm. Brusas biezums var ietekmēt nepieciešamo balstu skaitu. Ja brusa ir biezāka ( piem 70x70 mm), tad balstu skaitu var samazināt, liekot retāk.</t>
  </si>
  <si>
    <t>Minimālais balstu skaits visam laukumam</t>
  </si>
  <si>
    <t>Balstu skaits zem vienas brusas</t>
  </si>
  <si>
    <t>Pirmā balsta attālums no brusas gala</t>
  </si>
  <si>
    <t>Terasēm ar lielajām balsta pēdām JK rekomendējam vismaz 110 mm.</t>
  </si>
  <si>
    <t>Attālums starp balstiem, mm (pārbaudei)</t>
  </si>
  <si>
    <t>Maksimālo pieļaujamo attālumu starp balstiem ietekmē brusas šķērsgriezums un slodzes. Rekomendējam ne vairāk kā 700 mm.</t>
  </si>
  <si>
    <t>Balstu skaits visam laukumam</t>
  </si>
  <si>
    <t>Minimālais skaits aprēķinātai taisnstūra terasei. Sarežģītākas formas terasēm balstu un citu savienojumu skaits būs lielāks.</t>
  </si>
  <si>
    <t>Balstu skaits</t>
  </si>
  <si>
    <t>JK90 augstuma diapazonam no 50 līdz 90 mm</t>
  </si>
  <si>
    <t>Adapteru skaits</t>
  </si>
  <si>
    <t>JFA35 augstuma palielināšanai par 35 mm</t>
  </si>
  <si>
    <t>ŠIS IR APRĒĶINA PIEMĒRS! Mēs palīdzēsim aprēķināt, zvaniet, rakstiet!</t>
  </si>
  <si>
    <t>Terases dēļu stiprināšana ar caurejošām skrūvēm.</t>
  </si>
  <si>
    <t>mm. Pieņēmums.</t>
  </si>
  <si>
    <t>Stiprinājumu skaits (skrūves), gab</t>
  </si>
  <si>
    <t>Skrūves L-goFix 5x70 mm</t>
  </si>
  <si>
    <t xml:space="preserve">Stiprinājumu skait (starplika) , metri </t>
  </si>
  <si>
    <t>KompeFix</t>
  </si>
  <si>
    <t>Pasūtot jāņem vērā skaits iepakojumā. Terases vertikālo sānu malu apšuvums un tam nepieciešamie stiprinājumi neietilpst šajā aprēķinā!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</si>
</sst>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€-2]#,##0.00"/>
  </numFmts>
  <fonts count="14">
    <font>
      <sz val="10"/>
      <color indexed="8"/>
      <name val="Avenir Next"/>
    </font>
    <font>
      <sz val="12"/>
      <color indexed="8"/>
      <name val="Helvetica"/>
    </font>
    <font>
      <sz val="25"/>
      <color indexed="9"/>
      <name val="Avenir Next Ultra Light"/>
    </font>
    <font>
      <sz val="12"/>
      <color indexed="10"/>
      <name val="Avenir Next"/>
    </font>
    <font>
      <u val="single"/>
      <sz val="12"/>
      <color indexed="11"/>
      <name val="Avenir Next"/>
    </font>
    <font>
      <sz val="13"/>
      <color indexed="8"/>
      <name val="Avenir Next"/>
    </font>
    <font>
      <sz val="12"/>
      <color indexed="14"/>
      <name val="Avenir Next Medium"/>
    </font>
    <font>
      <sz val="10"/>
      <color indexed="15"/>
      <name val="Avenir Next Demi Bold"/>
    </font>
    <font>
      <sz val="10"/>
      <color indexed="17"/>
      <name val="Avenir Next Demi Bold"/>
    </font>
    <font>
      <sz val="10"/>
      <color indexed="16"/>
      <name val="Avenir Next Demi Bold"/>
    </font>
    <font>
      <sz val="10"/>
      <color indexed="17"/>
      <name val="Avenir Next"/>
    </font>
    <font>
      <sz val="10"/>
      <color indexed="8"/>
      <name val="Avenir Next Demi Bold"/>
    </font>
    <font>
      <b val="1"/>
      <sz val="10"/>
      <color indexed="8"/>
      <name val="Avenir Next"/>
    </font>
    <font>
      <sz val="10"/>
      <color indexed="16"/>
      <name val="Avenir Next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9"/>
        <bgColor auto="1"/>
      </patternFill>
    </fill>
  </fills>
  <borders count="32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/>
      <right/>
      <top/>
      <bottom style="thin">
        <color indexed="15"/>
      </bottom>
      <diagonal/>
    </border>
    <border>
      <left/>
      <right style="thin">
        <color indexed="13"/>
      </right>
      <top/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8"/>
      </bottom>
      <diagonal/>
    </border>
    <border>
      <left style="thin">
        <color indexed="15"/>
      </left>
      <right/>
      <top style="thin">
        <color indexed="15"/>
      </top>
      <bottom style="thin">
        <color indexed="18"/>
      </bottom>
      <diagonal/>
    </border>
    <border>
      <left/>
      <right/>
      <top style="thin">
        <color indexed="15"/>
      </top>
      <bottom style="thin">
        <color indexed="18"/>
      </bottom>
      <diagonal/>
    </border>
    <border>
      <left/>
      <right style="thin">
        <color indexed="13"/>
      </right>
      <top style="thin">
        <color indexed="15"/>
      </top>
      <bottom style="thin">
        <color indexed="18"/>
      </bottom>
      <diagonal/>
    </border>
    <border>
      <left/>
      <right style="thin">
        <color indexed="15"/>
      </right>
      <top style="thin">
        <color indexed="18"/>
      </top>
      <bottom style="thin">
        <color indexed="18"/>
      </bottom>
      <diagonal/>
    </border>
    <border>
      <left style="thin">
        <color indexed="15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3"/>
      </right>
      <top style="thin">
        <color indexed="18"/>
      </top>
      <bottom style="thin">
        <color indexed="18"/>
      </bottom>
      <diagonal/>
    </border>
    <border>
      <left style="thin">
        <color indexed="15"/>
      </left>
      <right/>
      <top style="thin">
        <color indexed="18"/>
      </top>
      <bottom/>
      <diagonal/>
    </border>
    <border>
      <left style="thin">
        <color indexed="15"/>
      </left>
      <right style="thin">
        <color indexed="13"/>
      </right>
      <top style="thin">
        <color indexed="18"/>
      </top>
      <bottom style="thin">
        <color indexed="18"/>
      </bottom>
      <diagonal/>
    </border>
    <border>
      <left style="thin">
        <color indexed="15"/>
      </left>
      <right/>
      <top/>
      <bottom/>
      <diagonal/>
    </border>
    <border>
      <left style="thin">
        <color indexed="15"/>
      </left>
      <right/>
      <top/>
      <bottom style="thin">
        <color indexed="18"/>
      </bottom>
      <diagonal/>
    </border>
    <border>
      <left/>
      <right style="thin">
        <color indexed="15"/>
      </right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3"/>
      </right>
      <top style="thin">
        <color indexed="18"/>
      </top>
      <bottom/>
      <diagonal/>
    </border>
    <border>
      <left/>
      <right/>
      <top/>
      <bottom style="thin">
        <color indexed="20"/>
      </bottom>
      <diagonal/>
    </border>
    <border>
      <left/>
      <right/>
      <top style="thin">
        <color indexed="20"/>
      </top>
      <bottom style="thin">
        <color indexed="20"/>
      </bottom>
      <diagonal/>
    </border>
    <border>
      <left/>
      <right/>
      <top style="thin">
        <color indexed="20"/>
      </top>
      <bottom/>
      <diagonal/>
    </border>
    <border>
      <left/>
      <right style="thin">
        <color indexed="15"/>
      </right>
      <top/>
      <bottom style="thin">
        <color indexed="18"/>
      </bottom>
      <diagonal/>
    </border>
    <border>
      <left style="thin">
        <color indexed="15"/>
      </left>
      <right style="thin">
        <color indexed="13"/>
      </right>
      <top/>
      <bottom style="thin">
        <color indexed="18"/>
      </bottom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2" borderId="1" applyNumberFormat="0" applyFont="1" applyFill="1" applyBorder="1" applyAlignment="1" applyProtection="0">
      <alignment vertical="top" wrapText="1"/>
    </xf>
    <xf numFmtId="0" fontId="0" fillId="2" borderId="2" applyNumberFormat="0" applyFont="1" applyFill="1" applyBorder="1" applyAlignment="1" applyProtection="0">
      <alignment vertical="top" wrapText="1"/>
    </xf>
    <xf numFmtId="0" fontId="0" fillId="2" borderId="3" applyNumberFormat="0" applyFont="1" applyFill="1" applyBorder="1" applyAlignment="1" applyProtection="0">
      <alignment vertical="top" wrapText="1"/>
    </xf>
    <xf numFmtId="0" fontId="0" fillId="2" borderId="4" applyNumberFormat="0" applyFont="1" applyFill="1" applyBorder="1" applyAlignment="1" applyProtection="0">
      <alignment vertical="top" wrapText="1"/>
    </xf>
    <xf numFmtId="49" fontId="6" fillId="2" borderId="5" applyNumberFormat="1" applyFont="1" applyFill="1" applyBorder="1" applyAlignment="1" applyProtection="0">
      <alignment horizontal="left" vertical="center"/>
    </xf>
    <xf numFmtId="0" fontId="6" fillId="2" borderId="5" applyNumberFormat="1" applyFont="1" applyFill="1" applyBorder="1" applyAlignment="1" applyProtection="0">
      <alignment horizontal="left" vertical="center"/>
    </xf>
    <xf numFmtId="0" fontId="6" fillId="2" borderId="6" applyNumberFormat="1" applyFont="1" applyFill="1" applyBorder="1" applyAlignment="1" applyProtection="0">
      <alignment horizontal="left" vertical="center"/>
    </xf>
    <xf numFmtId="49" fontId="7" fillId="3" borderId="7" applyNumberFormat="1" applyFont="1" applyFill="1" applyBorder="1" applyAlignment="1" applyProtection="0">
      <alignment vertical="top" wrapText="1"/>
    </xf>
    <xf numFmtId="49" fontId="7" fillId="3" borderId="7" applyNumberFormat="1" applyFont="1" applyFill="1" applyBorder="1" applyAlignment="1" applyProtection="0">
      <alignment horizontal="center" vertical="top" wrapText="1"/>
    </xf>
    <xf numFmtId="49" fontId="7" fillId="3" borderId="8" applyNumberFormat="1" applyFont="1" applyFill="1" applyBorder="1" applyAlignment="1" applyProtection="0">
      <alignment horizontal="right" vertical="top" wrapText="1"/>
    </xf>
    <xf numFmtId="49" fontId="8" fillId="2" borderId="9" applyNumberFormat="1" applyFont="1" applyFill="1" applyBorder="1" applyAlignment="1" applyProtection="0">
      <alignment vertical="top" wrapText="1"/>
    </xf>
    <xf numFmtId="3" fontId="9" fillId="2" borderId="10" applyNumberFormat="1" applyFont="1" applyFill="1" applyBorder="1" applyAlignment="1" applyProtection="0">
      <alignment vertical="top" wrapText="1"/>
    </xf>
    <xf numFmtId="49" fontId="10" fillId="2" borderId="11" applyNumberFormat="1" applyFont="1" applyFill="1" applyBorder="1" applyAlignment="1" applyProtection="0">
      <alignment vertical="top" wrapText="1"/>
    </xf>
    <xf numFmtId="59" fontId="11" fillId="2" borderId="12" applyNumberFormat="1" applyFont="1" applyFill="1" applyBorder="1" applyAlignment="1" applyProtection="0">
      <alignment vertical="top" wrapText="1"/>
    </xf>
    <xf numFmtId="49" fontId="8" fillId="2" borderId="13" applyNumberFormat="1" applyFont="1" applyFill="1" applyBorder="1" applyAlignment="1" applyProtection="0">
      <alignment vertical="top" wrapText="1"/>
    </xf>
    <xf numFmtId="3" fontId="9" fillId="2" borderId="14" applyNumberFormat="1" applyFont="1" applyFill="1" applyBorder="1" applyAlignment="1" applyProtection="0">
      <alignment vertical="top" wrapText="1"/>
    </xf>
    <xf numFmtId="49" fontId="10" fillId="2" borderId="15" applyNumberFormat="1" applyFont="1" applyFill="1" applyBorder="1" applyAlignment="1" applyProtection="0">
      <alignment vertical="top" wrapText="1"/>
    </xf>
    <xf numFmtId="59" fontId="11" fillId="2" borderId="16" applyNumberFormat="1" applyFont="1" applyFill="1" applyBorder="1" applyAlignment="1" applyProtection="0">
      <alignment vertical="top" wrapText="1"/>
    </xf>
    <xf numFmtId="4" fontId="12" fillId="2" borderId="16" applyNumberFormat="1" applyFont="1" applyFill="1" applyBorder="1" applyAlignment="1" applyProtection="0">
      <alignment vertical="top" wrapText="1"/>
    </xf>
    <xf numFmtId="4" fontId="11" fillId="2" borderId="16" applyNumberFormat="1" applyFont="1" applyFill="1" applyBorder="1" applyAlignment="1" applyProtection="0">
      <alignment vertical="top" wrapText="1"/>
    </xf>
    <xf numFmtId="3" fontId="12" fillId="2" borderId="16" applyNumberFormat="1" applyFont="1" applyFill="1" applyBorder="1" applyAlignment="1" applyProtection="0">
      <alignment vertical="top" wrapText="1"/>
    </xf>
    <xf numFmtId="59" fontId="10" fillId="2" borderId="15" applyNumberFormat="1" applyFont="1" applyFill="1" applyBorder="1" applyAlignment="1" applyProtection="0">
      <alignment vertical="top" wrapText="1"/>
    </xf>
    <xf numFmtId="0" fontId="9" fillId="2" borderId="14" applyNumberFormat="1" applyFont="1" applyFill="1" applyBorder="1" applyAlignment="1" applyProtection="0">
      <alignment vertical="top" wrapText="1"/>
    </xf>
    <xf numFmtId="3" fontId="11" fillId="2" borderId="16" applyNumberFormat="1" applyFont="1" applyFill="1" applyBorder="1" applyAlignment="1" applyProtection="0">
      <alignment vertical="top" wrapText="1"/>
    </xf>
    <xf numFmtId="0" fontId="9" fillId="2" borderId="17" applyNumberFormat="1" applyFont="1" applyFill="1" applyBorder="1" applyAlignment="1" applyProtection="0">
      <alignment vertical="top" wrapText="1"/>
    </xf>
    <xf numFmtId="49" fontId="11" fillId="2" borderId="13" applyNumberFormat="1" applyFont="1" applyFill="1" applyBorder="1" applyAlignment="1" applyProtection="0">
      <alignment vertical="top" wrapText="1"/>
    </xf>
    <xf numFmtId="3" fontId="11" fillId="4" borderId="18" applyNumberFormat="1" applyFont="1" applyFill="1" applyBorder="1" applyAlignment="1" applyProtection="0">
      <alignment vertical="top" wrapText="1"/>
    </xf>
    <xf numFmtId="0" fontId="9" fillId="2" borderId="19" applyNumberFormat="1" applyFont="1" applyFill="1" applyBorder="1" applyAlignment="1" applyProtection="0">
      <alignment vertical="top" wrapText="1"/>
    </xf>
    <xf numFmtId="49" fontId="8" borderId="13" applyNumberFormat="1" applyFont="1" applyFill="0" applyBorder="1" applyAlignment="1" applyProtection="0">
      <alignment vertical="top" wrapText="1"/>
    </xf>
    <xf numFmtId="0" fontId="9" fillId="2" borderId="20" applyNumberFormat="1" applyFont="1" applyFill="1" applyBorder="1" applyAlignment="1" applyProtection="0">
      <alignment vertical="top" wrapText="1"/>
    </xf>
    <xf numFmtId="49" fontId="10" borderId="13" applyNumberFormat="1" applyFont="1" applyFill="0" applyBorder="1" applyAlignment="1" applyProtection="0">
      <alignment vertical="top" wrapText="1"/>
    </xf>
    <xf numFmtId="3" fontId="11" fillId="2" borderId="18" applyNumberFormat="1" applyFont="1" applyFill="1" applyBorder="1" applyAlignment="1" applyProtection="0">
      <alignment vertical="top" wrapText="1"/>
    </xf>
    <xf numFmtId="49" fontId="11" fillId="2" borderId="21" applyNumberFormat="1" applyFont="1" applyFill="1" applyBorder="1" applyAlignment="1" applyProtection="0">
      <alignment vertical="top" wrapText="1"/>
    </xf>
    <xf numFmtId="3" fontId="10" fillId="2" borderId="17" applyNumberFormat="1" applyFont="1" applyFill="1" applyBorder="1" applyAlignment="1" applyProtection="0">
      <alignment vertical="top" wrapText="1"/>
    </xf>
    <xf numFmtId="49" fontId="10" fillId="2" borderId="22" applyNumberFormat="1" applyFont="1" applyFill="1" applyBorder="1" applyAlignment="1" applyProtection="0">
      <alignment vertical="top" wrapText="1"/>
    </xf>
    <xf numFmtId="3" fontId="12" fillId="2" borderId="23" applyNumberFormat="1" applyFont="1" applyFill="1" applyBorder="1" applyAlignment="1" applyProtection="0">
      <alignment vertical="top" wrapText="1"/>
    </xf>
    <xf numFmtId="49" fontId="11" fillId="2" borderId="24" applyNumberFormat="1" applyFont="1" applyFill="1" applyBorder="1" applyAlignment="1" applyProtection="0">
      <alignment vertical="top" wrapText="1"/>
    </xf>
    <xf numFmtId="3" fontId="9" fillId="2" borderId="24" applyNumberFormat="1" applyFont="1" applyFill="1" applyBorder="1" applyAlignment="1" applyProtection="0">
      <alignment vertical="top" wrapText="1"/>
    </xf>
    <xf numFmtId="49" fontId="10" fillId="2" borderId="24" applyNumberFormat="1" applyFont="1" applyFill="1" applyBorder="1" applyAlignment="1" applyProtection="0">
      <alignment vertical="top" wrapText="1"/>
    </xf>
    <xf numFmtId="0" fontId="10" fillId="2" borderId="24" applyNumberFormat="1" applyFont="1" applyFill="1" applyBorder="1" applyAlignment="1" applyProtection="0">
      <alignment vertical="top" wrapText="1"/>
    </xf>
    <xf numFmtId="49" fontId="11" fillId="2" borderId="25" applyNumberFormat="1" applyFont="1" applyFill="1" applyBorder="1" applyAlignment="1" applyProtection="0">
      <alignment vertical="top" wrapText="1"/>
    </xf>
    <xf numFmtId="0" fontId="13" fillId="2" borderId="25" applyNumberFormat="1" applyFont="1" applyFill="1" applyBorder="1" applyAlignment="1" applyProtection="0">
      <alignment vertical="top" wrapText="1"/>
    </xf>
    <xf numFmtId="49" fontId="10" fillId="2" borderId="25" applyNumberFormat="1" applyFont="1" applyFill="1" applyBorder="1" applyAlignment="1" applyProtection="0">
      <alignment vertical="top" wrapText="1"/>
    </xf>
    <xf numFmtId="3" fontId="11" fillId="2" borderId="25" applyNumberFormat="1" applyFont="1" applyFill="1" applyBorder="1" applyAlignment="1" applyProtection="0">
      <alignment vertical="top" wrapText="1"/>
    </xf>
    <xf numFmtId="3" fontId="9" fillId="2" borderId="25" applyNumberFormat="1" applyFont="1" applyFill="1" applyBorder="1" applyAlignment="1" applyProtection="0">
      <alignment vertical="top" wrapText="1"/>
    </xf>
    <xf numFmtId="3" fontId="12" fillId="2" borderId="25" applyNumberFormat="1" applyFont="1" applyFill="1" applyBorder="1" applyAlignment="1" applyProtection="0">
      <alignment vertical="top" wrapText="1"/>
    </xf>
    <xf numFmtId="49" fontId="11" fillId="2" borderId="26" applyNumberFormat="1" applyFont="1" applyFill="1" applyBorder="1" applyAlignment="1" applyProtection="0">
      <alignment vertical="top" wrapText="1"/>
    </xf>
    <xf numFmtId="0" fontId="0" fillId="2" borderId="26" applyNumberFormat="1" applyFont="1" applyFill="1" applyBorder="1" applyAlignment="1" applyProtection="0">
      <alignment vertical="top" wrapText="1"/>
    </xf>
    <xf numFmtId="49" fontId="10" fillId="2" borderId="26" applyNumberFormat="1" applyFont="1" applyFill="1" applyBorder="1" applyAlignment="1" applyProtection="0">
      <alignment vertical="top" wrapText="1"/>
    </xf>
    <xf numFmtId="3" fontId="11" fillId="2" borderId="26" applyNumberFormat="1" applyFont="1" applyFill="1" applyBorder="1" applyAlignment="1" applyProtection="0">
      <alignment vertical="top" wrapText="1"/>
    </xf>
    <xf numFmtId="49" fontId="11" fillId="2" borderId="27" applyNumberFormat="1" applyFont="1" applyFill="1" applyBorder="1" applyAlignment="1" applyProtection="0">
      <alignment vertical="top" wrapText="1"/>
    </xf>
    <xf numFmtId="49" fontId="10" fillId="2" borderId="20" applyNumberFormat="1" applyFont="1" applyFill="1" applyBorder="1" applyAlignment="1" applyProtection="0">
      <alignment vertical="top" wrapText="1"/>
    </xf>
    <xf numFmtId="0" fontId="0" fillId="2" borderId="27" applyNumberFormat="1" applyFont="1" applyFill="1" applyBorder="1" applyAlignment="1" applyProtection="0">
      <alignment vertical="top" wrapText="1"/>
    </xf>
    <xf numFmtId="3" fontId="12" fillId="2" borderId="28" applyNumberFormat="1" applyFont="1" applyFill="1" applyBorder="1" applyAlignment="1" applyProtection="0">
      <alignment vertical="top" wrapText="1"/>
    </xf>
    <xf numFmtId="3" fontId="10" fillId="2" borderId="14" applyNumberFormat="1" applyFont="1" applyFill="1" applyBorder="1" applyAlignment="1" applyProtection="0">
      <alignment vertical="top" wrapText="1"/>
    </xf>
    <xf numFmtId="49" fontId="0" fillId="2" borderId="15" applyNumberFormat="1" applyFont="1" applyFill="1" applyBorder="1" applyAlignment="1" applyProtection="0">
      <alignment vertical="top" wrapText="1"/>
    </xf>
    <xf numFmtId="3" fontId="12" fillId="4" borderId="16" applyNumberFormat="1" applyFont="1" applyFill="1" applyBorder="1" applyAlignment="1" applyProtection="0">
      <alignment vertical="top" wrapText="1"/>
    </xf>
    <xf numFmtId="0" fontId="11" borderId="13" applyNumberFormat="0" applyFont="1" applyFill="0" applyBorder="1" applyAlignment="1" applyProtection="0">
      <alignment vertical="top" wrapText="1"/>
    </xf>
    <xf numFmtId="0" fontId="0" fillId="2" borderId="14" applyNumberFormat="1" applyFont="1" applyFill="1" applyBorder="1" applyAlignment="1" applyProtection="0">
      <alignment vertical="top" wrapText="1"/>
    </xf>
    <xf numFmtId="0" fontId="0" fillId="2" borderId="15" applyNumberFormat="1" applyFont="1" applyFill="1" applyBorder="1" applyAlignment="1" applyProtection="0">
      <alignment vertical="top" wrapText="1"/>
    </xf>
    <xf numFmtId="0" fontId="0" fillId="2" borderId="16" applyNumberFormat="1" applyFont="1" applyFill="1" applyBorder="1" applyAlignment="1" applyProtection="0">
      <alignment vertical="top" wrapText="1"/>
    </xf>
    <xf numFmtId="49" fontId="10" fillId="2" borderId="17" applyNumberFormat="1" applyFont="1" applyFill="1" applyBorder="1" applyAlignment="1" applyProtection="0">
      <alignment horizontal="center" vertical="top"/>
    </xf>
    <xf numFmtId="0" fontId="0" fillId="2" borderId="5" applyNumberFormat="0" applyFont="1" applyFill="1" applyBorder="1" applyAlignment="1" applyProtection="0">
      <alignment vertical="top" wrapText="1"/>
    </xf>
    <xf numFmtId="0" fontId="0" fillId="2" borderId="6" applyNumberFormat="0" applyFont="1" applyFill="1" applyBorder="1" applyAlignment="1" applyProtection="0">
      <alignment vertical="top" wrapText="1"/>
    </xf>
    <xf numFmtId="0" fontId="0" fillId="2" borderId="29" applyNumberFormat="0" applyFont="1" applyFill="1" applyBorder="1" applyAlignment="1" applyProtection="0">
      <alignment vertical="top" wrapText="1"/>
    </xf>
    <xf numFmtId="0" fontId="0" fillId="2" borderId="30" applyNumberFormat="0" applyFont="1" applyFill="1" applyBorder="1" applyAlignment="1" applyProtection="0">
      <alignment vertical="top" wrapText="1"/>
    </xf>
    <xf numFmtId="0" fontId="0" fillId="2" borderId="31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4013"/>
      <rgbColor rgb="ff323232"/>
      <rgbColor rgb="ff0000ff"/>
      <rgbColor rgb="ffffffff"/>
      <rgbColor rgb="ffaaaaaa"/>
      <rgbColor rgb="ff313131"/>
      <rgbColor rgb="fffefefe"/>
      <rgbColor rgb="ffff7449"/>
      <rgbColor rgb="ff5f5f5f"/>
      <rgbColor rgb="ffe3e3e3"/>
      <rgbColor rgb="ffa3dff0"/>
      <rgbColor rgb="8200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://www.rozemar.lv" TargetMode="External"/><Relationship Id="rId2" Type="http://schemas.openxmlformats.org/officeDocument/2006/relationships/hyperlink" Target="mailto:info@rozemar.lv" TargetMode="External"/></Relationships>
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hyperlink" Target="http://www.rozemar.lv" TargetMode="External"/><Relationship Id="rId2" Type="http://schemas.openxmlformats.org/officeDocument/2006/relationships/hyperlink" Target="mailto:info@rozemar.lv" TargetMode="Externa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0</xdr:colOff>
      <xdr:row>0</xdr:row>
      <xdr:rowOff>161353</xdr:rowOff>
    </xdr:from>
    <xdr:to>
      <xdr:col>4</xdr:col>
      <xdr:colOff>907890</xdr:colOff>
      <xdr:row>0</xdr:row>
      <xdr:rowOff>774763</xdr:rowOff>
    </xdr:to>
    <xdr:sp>
      <xdr:nvSpPr>
        <xdr:cNvPr id="2" name="Shape 2"/>
        <xdr:cNvSpPr/>
      </xdr:nvSpPr>
      <xdr:spPr>
        <a:xfrm>
          <a:off x="-19050" y="161353"/>
          <a:ext cx="9370615" cy="61341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7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all" i="0" spc="-25" strike="noStrike" sz="2500" u="none">
              <a:ln>
                <a:noFill/>
              </a:ln>
              <a:solidFill>
                <a:srgbClr val="FF4113"/>
              </a:solidFill>
              <a:uFillTx/>
              <a:latin typeface="Avenir Next Ultra Light"/>
              <a:ea typeface="Avenir Next Ultra Light"/>
              <a:cs typeface="Avenir Next Ultra Light"/>
              <a:sym typeface="Avenir Next Ultra Light"/>
            </a:defRPr>
          </a:pPr>
          <a:r>
            <a:rPr b="0" baseline="0" cap="all" i="0" spc="-25" strike="noStrike" sz="2500" u="none">
              <a:ln>
                <a:noFill/>
              </a:ln>
              <a:solidFill>
                <a:srgbClr val="FF4113"/>
              </a:solidFill>
              <a:uFillTx/>
              <a:latin typeface="Avenir Next Ultra Light"/>
              <a:ea typeface="Avenir Next Ultra Light"/>
              <a:cs typeface="Avenir Next Ultra Light"/>
              <a:sym typeface="Avenir Next Ultra Light"/>
            </a:rPr>
            <a:t>Terases stiprinājumu skaita aprēķins 1</a:t>
          </a:r>
        </a:p>
      </xdr:txBody>
    </xdr:sp>
    <xdr:clientData/>
  </xdr:twoCellAnchor>
  <xdr:twoCellAnchor>
    <xdr:from>
      <xdr:col>0</xdr:col>
      <xdr:colOff>333643</xdr:colOff>
      <xdr:row>30</xdr:row>
      <xdr:rowOff>24073</xdr:rowOff>
    </xdr:from>
    <xdr:to>
      <xdr:col>3</xdr:col>
      <xdr:colOff>1802129</xdr:colOff>
      <xdr:row>31</xdr:row>
      <xdr:rowOff>99638</xdr:rowOff>
    </xdr:to>
    <xdr:sp>
      <xdr:nvSpPr>
        <xdr:cNvPr id="3" name="Shape 3"/>
        <xdr:cNvSpPr/>
      </xdr:nvSpPr>
      <xdr:spPr>
        <a:xfrm>
          <a:off x="333643" y="15307912"/>
          <a:ext cx="6168757" cy="350521"/>
        </a:xfrm>
        <a:prstGeom prst="rect">
          <a:avLst/>
        </a:prstGeom>
        <a:noFill/>
        <a:ln w="12700" cap="flat">
          <a:noFill/>
          <a:miter lim="400000"/>
        </a:ln>
        <a:effectLst>
          <a:outerShdw sx="100000" sy="100000" kx="0" ky="0" algn="b" rotWithShape="0" blurRad="127000" dist="76200" dir="2700000">
            <a:srgbClr val="E08500">
              <a:alpha val="75000"/>
            </a:srgbClr>
          </a:outerShdw>
        </a:effectLst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200" u="none">
              <a:ln>
                <a:noFill/>
              </a:ln>
              <a:solidFill>
                <a:srgbClr val="323232"/>
              </a:solidFill>
              <a:uFillTx/>
              <a:latin typeface="Avenir Next"/>
              <a:ea typeface="Avenir Next"/>
              <a:cs typeface="Avenir Next"/>
              <a:sym typeface="Avenir Next"/>
            </a:defRPr>
          </a:pPr>
          <a:r>
            <a:rPr b="0" baseline="0" cap="none" i="0" spc="0" strike="noStrike" sz="1200" u="none">
              <a:ln>
                <a:noFill/>
              </a:ln>
              <a:solidFill>
                <a:srgbClr val="323232"/>
              </a:solidFill>
              <a:uFillTx/>
              <a:latin typeface="Avenir Next"/>
              <a:ea typeface="Avenir Next"/>
              <a:cs typeface="Avenir Next"/>
              <a:sym typeface="Avenir Next"/>
            </a:rPr>
            <a:t>Sia ROZEMAR, </a:t>
          </a:r>
          <a:r>
            <a:rPr b="0" baseline="0" cap="none" i="0" spc="0" strike="noStrike" sz="1200" u="sng">
              <a:ln>
                <a:noFill/>
              </a:ln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Avenir Next"/>
              <a:ea typeface="Avenir Next"/>
              <a:cs typeface="Avenir Next"/>
              <a:sym typeface="Avenir Next"/>
              <a:hlinkClick r:id="rId1" invalidUrl="" action="" tgtFrame="" tooltip="" history="1" highlightClick="0" endSnd="0"/>
            </a:rPr>
            <a:t>www.rozemar.lv</a:t>
          </a:r>
          <a:r>
            <a:rPr b="0" baseline="0" cap="none" i="0" spc="0" strike="noStrike" sz="1200" u="none">
              <a:ln>
                <a:noFill/>
              </a:ln>
              <a:solidFill>
                <a:srgbClr val="323232"/>
              </a:solidFill>
              <a:uFillTx/>
              <a:latin typeface="Avenir Next"/>
              <a:ea typeface="Avenir Next"/>
              <a:cs typeface="Avenir Next"/>
              <a:sym typeface="Avenir Next"/>
            </a:rPr>
            <a:t>, </a:t>
          </a:r>
          <a:r>
            <a:rPr b="0" baseline="0" cap="none" i="0" spc="0" strike="noStrike" sz="1200" u="sng">
              <a:ln>
                <a:noFill/>
              </a:ln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Avenir Next"/>
              <a:ea typeface="Avenir Next"/>
              <a:cs typeface="Avenir Next"/>
              <a:sym typeface="Avenir Next"/>
              <a:hlinkClick r:id="rId2" invalidUrl="" action="" tgtFrame="" tooltip="" history="1" highlightClick="0" endSnd="0"/>
            </a:rPr>
            <a:t>info@rozemar.lv</a:t>
          </a:r>
          <a:r>
            <a:rPr b="0" baseline="0" cap="none" i="0" spc="0" strike="noStrike" sz="1200" u="none">
              <a:ln>
                <a:noFill/>
              </a:ln>
              <a:solidFill>
                <a:srgbClr val="323232"/>
              </a:solidFill>
              <a:uFillTx/>
              <a:latin typeface="Avenir Next"/>
              <a:ea typeface="Avenir Next"/>
              <a:cs typeface="Avenir Next"/>
              <a:sym typeface="Avenir Next"/>
            </a:rPr>
            <a:t>, 29447303</a:t>
          </a:r>
        </a:p>
      </xdr:txBody>
    </xdr:sp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0</xdr:colOff>
      <xdr:row>0</xdr:row>
      <xdr:rowOff>161353</xdr:rowOff>
    </xdr:from>
    <xdr:to>
      <xdr:col>4</xdr:col>
      <xdr:colOff>907890</xdr:colOff>
      <xdr:row>0</xdr:row>
      <xdr:rowOff>774763</xdr:rowOff>
    </xdr:to>
    <xdr:sp>
      <xdr:nvSpPr>
        <xdr:cNvPr id="5" name="Shape 5"/>
        <xdr:cNvSpPr/>
      </xdr:nvSpPr>
      <xdr:spPr>
        <a:xfrm>
          <a:off x="-19050" y="161353"/>
          <a:ext cx="9370615" cy="61341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7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all" i="0" spc="-25" strike="noStrike" sz="2500" u="none">
              <a:ln>
                <a:noFill/>
              </a:ln>
              <a:solidFill>
                <a:srgbClr val="FF4113"/>
              </a:solidFill>
              <a:uFillTx/>
              <a:latin typeface="Avenir Next Ultra Light"/>
              <a:ea typeface="Avenir Next Ultra Light"/>
              <a:cs typeface="Avenir Next Ultra Light"/>
              <a:sym typeface="Avenir Next Ultra Light"/>
            </a:defRPr>
          </a:pPr>
          <a:r>
            <a:rPr b="0" baseline="0" cap="all" i="0" spc="-25" strike="noStrike" sz="2500" u="none">
              <a:ln>
                <a:noFill/>
              </a:ln>
              <a:solidFill>
                <a:srgbClr val="FF4113"/>
              </a:solidFill>
              <a:uFillTx/>
              <a:latin typeface="Avenir Next Ultra Light"/>
              <a:ea typeface="Avenir Next Ultra Light"/>
              <a:cs typeface="Avenir Next Ultra Light"/>
              <a:sym typeface="Avenir Next Ultra Light"/>
            </a:rPr>
            <a:t>Terases stiprinājumu skaita aprēķins 1-A</a:t>
          </a:r>
        </a:p>
      </xdr:txBody>
    </xdr:sp>
    <xdr:clientData/>
  </xdr:twoCellAnchor>
  <xdr:twoCellAnchor>
    <xdr:from>
      <xdr:col>0</xdr:col>
      <xdr:colOff>333643</xdr:colOff>
      <xdr:row>30</xdr:row>
      <xdr:rowOff>24073</xdr:rowOff>
    </xdr:from>
    <xdr:to>
      <xdr:col>3</xdr:col>
      <xdr:colOff>1802129</xdr:colOff>
      <xdr:row>31</xdr:row>
      <xdr:rowOff>99638</xdr:rowOff>
    </xdr:to>
    <xdr:sp>
      <xdr:nvSpPr>
        <xdr:cNvPr id="6" name="Shape 6"/>
        <xdr:cNvSpPr/>
      </xdr:nvSpPr>
      <xdr:spPr>
        <a:xfrm>
          <a:off x="333643" y="15307912"/>
          <a:ext cx="6168757" cy="350521"/>
        </a:xfrm>
        <a:prstGeom prst="rect">
          <a:avLst/>
        </a:prstGeom>
        <a:noFill/>
        <a:ln w="12700" cap="flat">
          <a:noFill/>
          <a:miter lim="400000"/>
        </a:ln>
        <a:effectLst>
          <a:outerShdw sx="100000" sy="100000" kx="0" ky="0" algn="b" rotWithShape="0" blurRad="127000" dist="76200" dir="2700000">
            <a:srgbClr val="E08500">
              <a:alpha val="75000"/>
            </a:srgbClr>
          </a:outerShdw>
        </a:effectLst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200" u="none">
              <a:ln>
                <a:noFill/>
              </a:ln>
              <a:solidFill>
                <a:srgbClr val="323232"/>
              </a:solidFill>
              <a:uFillTx/>
              <a:latin typeface="Avenir Next"/>
              <a:ea typeface="Avenir Next"/>
              <a:cs typeface="Avenir Next"/>
              <a:sym typeface="Avenir Next"/>
            </a:defRPr>
          </a:pPr>
          <a:r>
            <a:rPr b="0" baseline="0" cap="none" i="0" spc="0" strike="noStrike" sz="1200" u="none">
              <a:ln>
                <a:noFill/>
              </a:ln>
              <a:solidFill>
                <a:srgbClr val="323232"/>
              </a:solidFill>
              <a:uFillTx/>
              <a:latin typeface="Avenir Next"/>
              <a:ea typeface="Avenir Next"/>
              <a:cs typeface="Avenir Next"/>
              <a:sym typeface="Avenir Next"/>
            </a:rPr>
            <a:t>Sia ROZEMAR, </a:t>
          </a:r>
          <a:r>
            <a:rPr b="0" baseline="0" cap="none" i="0" spc="0" strike="noStrike" sz="1200" u="sng">
              <a:ln>
                <a:noFill/>
              </a:ln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Avenir Next"/>
              <a:ea typeface="Avenir Next"/>
              <a:cs typeface="Avenir Next"/>
              <a:sym typeface="Avenir Next"/>
              <a:hlinkClick r:id="rId1" invalidUrl="" action="" tgtFrame="" tooltip="" history="1" highlightClick="0" endSnd="0"/>
            </a:rPr>
            <a:t>www.rozemar.lv</a:t>
          </a:r>
          <a:r>
            <a:rPr b="0" baseline="0" cap="none" i="0" spc="0" strike="noStrike" sz="1200" u="none">
              <a:ln>
                <a:noFill/>
              </a:ln>
              <a:solidFill>
                <a:srgbClr val="323232"/>
              </a:solidFill>
              <a:uFillTx/>
              <a:latin typeface="Avenir Next"/>
              <a:ea typeface="Avenir Next"/>
              <a:cs typeface="Avenir Next"/>
              <a:sym typeface="Avenir Next"/>
            </a:rPr>
            <a:t>, </a:t>
          </a:r>
          <a:r>
            <a:rPr b="0" baseline="0" cap="none" i="0" spc="0" strike="noStrike" sz="1200" u="sng">
              <a:ln>
                <a:noFill/>
              </a:ln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Avenir Next"/>
              <a:ea typeface="Avenir Next"/>
              <a:cs typeface="Avenir Next"/>
              <a:sym typeface="Avenir Next"/>
              <a:hlinkClick r:id="rId2" invalidUrl="" action="" tgtFrame="" tooltip="" history="1" highlightClick="0" endSnd="0"/>
            </a:rPr>
            <a:t>info@rozemar.lv</a:t>
          </a:r>
          <a:r>
            <a:rPr b="0" baseline="0" cap="none" i="0" spc="0" strike="noStrike" sz="1200" u="none">
              <a:ln>
                <a:noFill/>
              </a:ln>
              <a:solidFill>
                <a:srgbClr val="323232"/>
              </a:solidFill>
              <a:uFillTx/>
              <a:latin typeface="Avenir Next"/>
              <a:ea typeface="Avenir Next"/>
              <a:cs typeface="Avenir Next"/>
              <a:sym typeface="Avenir Next"/>
            </a:rPr>
            <a:t>, 29447303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08_Party_Planner">
  <a:themeElements>
    <a:clrScheme name="08_Party_Planner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7C0E1"/>
      </a:accent1>
      <a:accent2>
        <a:srgbClr val="43C2C3"/>
      </a:accent2>
      <a:accent3>
        <a:srgbClr val="99B440"/>
      </a:accent3>
      <a:accent4>
        <a:srgbClr val="F9C400"/>
      </a:accent4>
      <a:accent5>
        <a:srgbClr val="FF7449"/>
      </a:accent5>
      <a:accent6>
        <a:srgbClr val="FC6861"/>
      </a:accent6>
      <a:hlink>
        <a:srgbClr val="0000FF"/>
      </a:hlink>
      <a:folHlink>
        <a:srgbClr val="FF00FF"/>
      </a:folHlink>
    </a:clrScheme>
    <a:fontScheme name="08_Party_Planner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08_Party_Planne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127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127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127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127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Hoefler Text"/>
            <a:ea typeface="Hoefler Text"/>
            <a:cs typeface="Hoefler Text"/>
            <a:sym typeface="Hoefler Text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127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Hoefler Text"/>
            <a:ea typeface="Hoefler Text"/>
            <a:cs typeface="Hoefler Text"/>
            <a:sym typeface="Hoefler Text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32"/>
  <sheetViews>
    <sheetView workbookViewId="0" showGridLines="0" defaultGridColor="1"/>
  </sheetViews>
  <sheetFormatPr defaultColWidth="24.8333" defaultRowHeight="15.65" customHeight="1" outlineLevelRow="0" outlineLevelCol="0"/>
  <cols>
    <col min="1" max="1" width="4.85156" style="1" customWidth="1"/>
    <col min="2" max="2" width="46.5312" style="1" customWidth="1"/>
    <col min="3" max="3" width="10.3516" style="1" customWidth="1"/>
    <col min="4" max="4" width="49.375" style="1" customWidth="1"/>
    <col min="5" max="5" width="14.5" style="1" customWidth="1"/>
    <col min="6" max="256" width="24.8516" style="1" customWidth="1"/>
  </cols>
  <sheetData>
    <row r="1" ht="93.05" customHeight="1">
      <c r="A1" s="2"/>
      <c r="B1" s="3"/>
      <c r="C1" s="3"/>
      <c r="D1" s="3"/>
      <c r="E1" s="4"/>
    </row>
    <row r="2" ht="30" customHeight="1">
      <c r="A2" s="5"/>
      <c r="B2" t="s" s="6">
        <v>0</v>
      </c>
      <c r="C2" s="7"/>
      <c r="D2" s="7"/>
      <c r="E2" s="8"/>
    </row>
    <row r="3" ht="22.1" customHeight="1">
      <c r="A3" s="5"/>
      <c r="B3" t="s" s="9">
        <v>1</v>
      </c>
      <c r="C3" t="s" s="9">
        <v>2</v>
      </c>
      <c r="D3" t="s" s="10">
        <v>3</v>
      </c>
      <c r="E3" t="s" s="11">
        <v>4</v>
      </c>
    </row>
    <row r="4" ht="37.2" customHeight="1">
      <c r="A4" s="5"/>
      <c r="B4" t="s" s="12">
        <v>5</v>
      </c>
      <c r="C4" s="13">
        <v>3000</v>
      </c>
      <c r="D4" t="s" s="14">
        <v>6</v>
      </c>
      <c r="E4" s="15"/>
    </row>
    <row r="5" ht="17" customHeight="1">
      <c r="A5" s="5"/>
      <c r="B5" t="s" s="16">
        <v>7</v>
      </c>
      <c r="C5" s="17">
        <v>6000</v>
      </c>
      <c r="D5" t="s" s="18">
        <v>8</v>
      </c>
      <c r="E5" s="19"/>
    </row>
    <row r="6" ht="22.25" customHeight="1">
      <c r="A6" s="5"/>
      <c r="B6" t="s" s="16">
        <v>9</v>
      </c>
      <c r="C6" s="17"/>
      <c r="D6" t="s" s="18">
        <v>10</v>
      </c>
      <c r="E6" s="20">
        <f>C5*C4/1000000</f>
        <v>18</v>
      </c>
    </row>
    <row r="7" ht="50.25" customHeight="1">
      <c r="A7" s="5"/>
      <c r="B7" t="s" s="16">
        <v>11</v>
      </c>
      <c r="C7" s="17">
        <v>550</v>
      </c>
      <c r="D7" t="s" s="18">
        <v>12</v>
      </c>
      <c r="E7" s="21"/>
    </row>
    <row r="8" ht="31" customHeight="1">
      <c r="A8" s="5"/>
      <c r="B8" t="s" s="16">
        <v>13</v>
      </c>
      <c r="C8" s="17">
        <v>120</v>
      </c>
      <c r="D8" t="s" s="18">
        <v>14</v>
      </c>
      <c r="E8" s="21"/>
    </row>
    <row r="9" ht="31" customHeight="1">
      <c r="A9" s="5"/>
      <c r="B9" t="s" s="16">
        <v>15</v>
      </c>
      <c r="C9" s="17"/>
      <c r="D9" t="s" s="18">
        <v>16</v>
      </c>
      <c r="E9" s="22">
        <f>ROUNDUP((C4-(2*C8))/C7,0)+1</f>
        <v>7</v>
      </c>
    </row>
    <row r="10" ht="17" customHeight="1">
      <c r="A10" s="5"/>
      <c r="B10" t="s" s="16">
        <v>17</v>
      </c>
      <c r="C10" s="17"/>
      <c r="D10" t="s" s="18">
        <v>18</v>
      </c>
      <c r="E10" s="20">
        <f>E9*C5/1000</f>
        <v>42</v>
      </c>
    </row>
    <row r="11" ht="17" customHeight="1">
      <c r="A11" s="5"/>
      <c r="B11" t="s" s="16">
        <v>19</v>
      </c>
      <c r="C11" s="17">
        <v>135</v>
      </c>
      <c r="D11" t="s" s="18">
        <v>20</v>
      </c>
      <c r="E11" s="22"/>
    </row>
    <row r="12" ht="31" customHeight="1">
      <c r="A12" s="5"/>
      <c r="B12" t="s" s="16">
        <v>21</v>
      </c>
      <c r="C12" s="17">
        <v>8</v>
      </c>
      <c r="D12" t="s" s="18">
        <v>22</v>
      </c>
      <c r="E12" s="22"/>
    </row>
    <row r="13" ht="22.25" customHeight="1">
      <c r="A13" s="5"/>
      <c r="B13" t="s" s="16">
        <v>23</v>
      </c>
      <c r="C13" s="17"/>
      <c r="D13" s="23"/>
      <c r="E13" s="22">
        <f>ROUNDUP(C5/(C12+C11),0)</f>
        <v>42</v>
      </c>
    </row>
    <row r="14" ht="22.25" customHeight="1">
      <c r="A14" s="5"/>
      <c r="B14" t="s" s="16">
        <v>24</v>
      </c>
      <c r="C14" s="17">
        <v>3000</v>
      </c>
      <c r="D14" t="s" s="18">
        <v>20</v>
      </c>
      <c r="E14" s="22"/>
    </row>
    <row r="15" ht="22.25" customHeight="1">
      <c r="A15" s="5"/>
      <c r="B15" t="s" s="16">
        <v>25</v>
      </c>
      <c r="C15" s="24"/>
      <c r="D15" s="23"/>
      <c r="E15" s="25">
        <f>ROUNDUP(C4/C14,0)</f>
        <v>1</v>
      </c>
    </row>
    <row r="16" ht="23.15" customHeight="1">
      <c r="A16" s="5"/>
      <c r="B16" t="s" s="16">
        <v>26</v>
      </c>
      <c r="C16" s="17"/>
      <c r="D16" s="23"/>
      <c r="E16" s="22">
        <f>(E9+E15-1)*E13</f>
        <v>294</v>
      </c>
    </row>
    <row r="17" ht="17" customHeight="1">
      <c r="A17" s="5"/>
      <c r="B17" t="s" s="16">
        <v>27</v>
      </c>
      <c r="C17" s="26"/>
      <c r="D17" t="s" s="27">
        <v>28</v>
      </c>
      <c r="E17" s="28">
        <f>E16-E18</f>
        <v>280</v>
      </c>
    </row>
    <row r="18" ht="17" customHeight="1">
      <c r="A18" s="5"/>
      <c r="B18" t="s" s="16">
        <v>29</v>
      </c>
      <c r="C18" s="29"/>
      <c r="D18" t="s" s="27">
        <v>30</v>
      </c>
      <c r="E18" s="28">
        <f>2*E9</f>
        <v>14</v>
      </c>
    </row>
    <row r="19" ht="161.25" customHeight="1">
      <c r="A19" s="5"/>
      <c r="B19" s="30"/>
      <c r="C19" s="31"/>
      <c r="D19" s="32"/>
      <c r="E19" s="33"/>
    </row>
    <row r="20" ht="53.85" customHeight="1">
      <c r="A20" s="5"/>
      <c r="B20" t="s" s="34">
        <v>31</v>
      </c>
      <c r="C20" s="35"/>
      <c r="D20" t="s" s="36">
        <v>32</v>
      </c>
      <c r="E20" s="37"/>
    </row>
    <row r="21" ht="73" customHeight="1">
      <c r="A21" s="5"/>
      <c r="B21" t="s" s="38">
        <v>33</v>
      </c>
      <c r="C21" s="39">
        <v>4</v>
      </c>
      <c r="D21" t="s" s="40">
        <v>34</v>
      </c>
      <c r="E21" s="41"/>
    </row>
    <row r="22" ht="36.25" customHeight="1">
      <c r="A22" s="5"/>
      <c r="B22" t="s" s="42">
        <v>35</v>
      </c>
      <c r="C22" s="43"/>
      <c r="D22" s="44"/>
      <c r="E22" s="45">
        <f>C21*E6</f>
        <v>72</v>
      </c>
    </row>
    <row r="23" ht="22.25" customHeight="1">
      <c r="A23" s="5"/>
      <c r="B23" t="s" s="42">
        <v>36</v>
      </c>
      <c r="C23" s="43"/>
      <c r="D23" s="44"/>
      <c r="E23" s="45">
        <f>ROUNDUP(E22/E9,0)</f>
        <v>11</v>
      </c>
    </row>
    <row r="24" ht="36.35" customHeight="1">
      <c r="A24" s="5"/>
      <c r="B24" t="s" s="42">
        <v>37</v>
      </c>
      <c r="C24" s="46">
        <v>120</v>
      </c>
      <c r="D24" t="s" s="44">
        <v>38</v>
      </c>
      <c r="E24" s="47"/>
    </row>
    <row r="25" ht="31" customHeight="1">
      <c r="A25" s="5"/>
      <c r="B25" t="s" s="48">
        <v>39</v>
      </c>
      <c r="C25" s="49"/>
      <c r="D25" t="s" s="50">
        <v>40</v>
      </c>
      <c r="E25" s="51">
        <f>(C5-2*C24)/(E23-1)</f>
        <v>576</v>
      </c>
    </row>
    <row r="26" ht="31" customHeight="1">
      <c r="A26" s="5"/>
      <c r="B26" t="s" s="52">
        <v>41</v>
      </c>
      <c r="C26" t="s" s="53">
        <v>42</v>
      </c>
      <c r="D26" s="54"/>
      <c r="E26" s="55">
        <f>E23*E9</f>
        <v>77</v>
      </c>
    </row>
    <row r="27" ht="22.1" customHeight="1">
      <c r="A27" s="5"/>
      <c r="B27" t="s" s="27">
        <v>43</v>
      </c>
      <c r="C27" s="56"/>
      <c r="D27" t="s" s="57">
        <v>44</v>
      </c>
      <c r="E27" s="58">
        <f>E26</f>
        <v>77</v>
      </c>
    </row>
    <row r="28" ht="22.1" customHeight="1">
      <c r="A28" s="5"/>
      <c r="B28" t="s" s="27">
        <v>45</v>
      </c>
      <c r="C28" s="56"/>
      <c r="D28" t="s" s="57">
        <v>46</v>
      </c>
      <c r="E28" s="58">
        <v>0</v>
      </c>
    </row>
    <row r="29" ht="169.3" customHeight="1">
      <c r="A29" s="5"/>
      <c r="B29" s="59"/>
      <c r="C29" s="60"/>
      <c r="D29" s="61"/>
      <c r="E29" s="62"/>
    </row>
    <row r="30" ht="22.1" customHeight="1">
      <c r="A30" s="5"/>
      <c r="B30" s="34"/>
      <c r="C30" t="s" s="63">
        <v>47</v>
      </c>
      <c r="D30" s="36"/>
      <c r="E30" s="37"/>
    </row>
    <row r="31" ht="21.65" customHeight="1">
      <c r="A31" s="5"/>
      <c r="B31" s="64"/>
      <c r="C31" s="64"/>
      <c r="D31" s="64"/>
      <c r="E31" s="65"/>
    </row>
    <row r="32" ht="21.65" customHeight="1">
      <c r="A32" s="66"/>
      <c r="B32" s="67"/>
      <c r="C32" s="67"/>
      <c r="D32" s="67"/>
      <c r="E32" s="68"/>
    </row>
  </sheetData>
  <mergeCells count="4">
    <mergeCell ref="C26:D26"/>
    <mergeCell ref="B29:E29"/>
    <mergeCell ref="D21:E21"/>
    <mergeCell ref="B2:E2"/>
  </mergeCells>
  <pageMargins left="1.0374" right="0.25" top="0.25" bottom="0.25" header="0.25" footer="0.25"/>
  <pageSetup firstPageNumber="1" fitToHeight="1" fitToWidth="1" scale="60" useFirstPageNumber="0" orientation="portrait" pageOrder="downThenOver"/>
  <headerFooter>
    <oddFooter>&amp;C&amp;"Helvetica,Regular"&amp;12&amp;K000000&amp;P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E32"/>
  <sheetViews>
    <sheetView workbookViewId="0" showGridLines="0" defaultGridColor="1"/>
  </sheetViews>
  <sheetFormatPr defaultColWidth="24.8333" defaultRowHeight="15.65" customHeight="1" outlineLevelRow="0" outlineLevelCol="0"/>
  <cols>
    <col min="1" max="1" width="4.85156" style="69" customWidth="1"/>
    <col min="2" max="2" width="46.5312" style="69" customWidth="1"/>
    <col min="3" max="3" width="10.3516" style="69" customWidth="1"/>
    <col min="4" max="4" width="49.375" style="69" customWidth="1"/>
    <col min="5" max="5" width="14.5" style="69" customWidth="1"/>
    <col min="6" max="256" width="24.8516" style="69" customWidth="1"/>
  </cols>
  <sheetData>
    <row r="1" ht="93.05" customHeight="1">
      <c r="A1" s="2"/>
      <c r="B1" s="3"/>
      <c r="C1" s="3"/>
      <c r="D1" s="3"/>
      <c r="E1" s="4"/>
    </row>
    <row r="2" ht="30" customHeight="1">
      <c r="A2" s="5"/>
      <c r="B2" t="s" s="6">
        <v>48</v>
      </c>
      <c r="C2" s="7"/>
      <c r="D2" s="7"/>
      <c r="E2" s="8"/>
    </row>
    <row r="3" ht="22.1" customHeight="1">
      <c r="A3" s="5"/>
      <c r="B3" t="s" s="9">
        <v>1</v>
      </c>
      <c r="C3" t="s" s="9">
        <v>2</v>
      </c>
      <c r="D3" t="s" s="10">
        <v>3</v>
      </c>
      <c r="E3" t="s" s="11">
        <v>4</v>
      </c>
    </row>
    <row r="4" ht="37.2" customHeight="1">
      <c r="A4" s="5"/>
      <c r="B4" t="s" s="12">
        <v>5</v>
      </c>
      <c r="C4" s="13">
        <v>5000</v>
      </c>
      <c r="D4" t="s" s="14">
        <v>6</v>
      </c>
      <c r="E4" s="15"/>
    </row>
    <row r="5" ht="17" customHeight="1">
      <c r="A5" s="5"/>
      <c r="B5" t="s" s="16">
        <v>7</v>
      </c>
      <c r="C5" s="17">
        <v>10000</v>
      </c>
      <c r="D5" t="s" s="18">
        <v>8</v>
      </c>
      <c r="E5" s="19"/>
    </row>
    <row r="6" ht="22.25" customHeight="1">
      <c r="A6" s="5"/>
      <c r="B6" t="s" s="16">
        <v>9</v>
      </c>
      <c r="C6" s="17"/>
      <c r="D6" t="s" s="18">
        <v>10</v>
      </c>
      <c r="E6" s="20">
        <f>C5*C4/1000000</f>
        <v>50</v>
      </c>
    </row>
    <row r="7" ht="50.25" customHeight="1">
      <c r="A7" s="5"/>
      <c r="B7" t="s" s="16">
        <v>11</v>
      </c>
      <c r="C7" s="17">
        <v>550</v>
      </c>
      <c r="D7" t="s" s="18">
        <v>12</v>
      </c>
      <c r="E7" s="21"/>
    </row>
    <row r="8" ht="31" customHeight="1">
      <c r="A8" s="5"/>
      <c r="B8" t="s" s="16">
        <v>13</v>
      </c>
      <c r="C8" s="17">
        <v>120</v>
      </c>
      <c r="D8" t="s" s="18">
        <v>14</v>
      </c>
      <c r="E8" s="21"/>
    </row>
    <row r="9" ht="31" customHeight="1">
      <c r="A9" s="5"/>
      <c r="B9" t="s" s="16">
        <v>15</v>
      </c>
      <c r="C9" s="17"/>
      <c r="D9" t="s" s="18">
        <v>16</v>
      </c>
      <c r="E9" s="22">
        <f>ROUNDUP((C4-(2*C8))/C7,0)+1</f>
        <v>10</v>
      </c>
    </row>
    <row r="10" ht="17" customHeight="1">
      <c r="A10" s="5"/>
      <c r="B10" t="s" s="16">
        <v>17</v>
      </c>
      <c r="C10" s="17"/>
      <c r="D10" t="s" s="18">
        <v>18</v>
      </c>
      <c r="E10" s="20">
        <f>E9*C5/1000</f>
        <v>100</v>
      </c>
    </row>
    <row r="11" ht="17" customHeight="1">
      <c r="A11" s="5"/>
      <c r="B11" t="s" s="16">
        <v>19</v>
      </c>
      <c r="C11" s="17">
        <v>120</v>
      </c>
      <c r="D11" t="s" s="18">
        <v>49</v>
      </c>
      <c r="E11" s="22"/>
    </row>
    <row r="12" ht="31" customHeight="1">
      <c r="A12" s="5"/>
      <c r="B12" t="s" s="16">
        <v>21</v>
      </c>
      <c r="C12" s="17">
        <v>8</v>
      </c>
      <c r="D12" t="s" s="18">
        <v>22</v>
      </c>
      <c r="E12" s="22"/>
    </row>
    <row r="13" ht="22.25" customHeight="1">
      <c r="A13" s="5"/>
      <c r="B13" t="s" s="16">
        <v>23</v>
      </c>
      <c r="C13" s="17"/>
      <c r="D13" s="23"/>
      <c r="E13" s="22">
        <f>ROUNDUP(C5/(C12+C11),0)</f>
        <v>79</v>
      </c>
    </row>
    <row r="14" ht="22.25" customHeight="1">
      <c r="A14" s="5"/>
      <c r="B14" t="s" s="16">
        <v>24</v>
      </c>
      <c r="C14" s="17">
        <v>4000</v>
      </c>
      <c r="D14" t="s" s="18">
        <v>49</v>
      </c>
      <c r="E14" s="22"/>
    </row>
    <row r="15" ht="22.25" customHeight="1">
      <c r="A15" s="5"/>
      <c r="B15" t="s" s="16">
        <v>25</v>
      </c>
      <c r="C15" s="24"/>
      <c r="D15" s="23"/>
      <c r="E15" s="25">
        <f>ROUNDUP(C4/C14,0)</f>
        <v>2</v>
      </c>
    </row>
    <row r="16" ht="23.15" customHeight="1">
      <c r="A16" s="5"/>
      <c r="B16" t="s" s="16">
        <v>26</v>
      </c>
      <c r="C16" s="17"/>
      <c r="D16" s="23"/>
      <c r="E16" s="22">
        <f>(E9+E15-1)*E13</f>
        <v>869</v>
      </c>
    </row>
    <row r="17" ht="17" customHeight="1">
      <c r="A17" s="5"/>
      <c r="B17" t="s" s="16">
        <v>50</v>
      </c>
      <c r="C17" s="26"/>
      <c r="D17" t="s" s="27">
        <v>51</v>
      </c>
      <c r="E17" s="28">
        <f>E16*2</f>
        <v>1738</v>
      </c>
    </row>
    <row r="18" ht="17" customHeight="1">
      <c r="A18" s="5"/>
      <c r="B18" t="s" s="16">
        <v>52</v>
      </c>
      <c r="C18" s="29"/>
      <c r="D18" t="s" s="27">
        <v>53</v>
      </c>
      <c r="E18" s="28">
        <f>ROUNDUP(E10,0)</f>
        <v>100</v>
      </c>
    </row>
    <row r="19" ht="161.25" customHeight="1">
      <c r="A19" s="5"/>
      <c r="B19" s="30"/>
      <c r="C19" s="31"/>
      <c r="D19" s="32"/>
      <c r="E19" s="33"/>
    </row>
    <row r="20" ht="53.85" customHeight="1">
      <c r="A20" s="5"/>
      <c r="B20" t="s" s="34">
        <v>31</v>
      </c>
      <c r="C20" s="35"/>
      <c r="D20" t="s" s="36">
        <v>54</v>
      </c>
      <c r="E20" s="37"/>
    </row>
    <row r="21" ht="73" customHeight="1">
      <c r="A21" s="5"/>
      <c r="B21" t="s" s="38">
        <v>33</v>
      </c>
      <c r="C21" s="39">
        <v>4</v>
      </c>
      <c r="D21" t="s" s="40">
        <v>34</v>
      </c>
      <c r="E21" s="41"/>
    </row>
    <row r="22" ht="36.25" customHeight="1">
      <c r="A22" s="5"/>
      <c r="B22" t="s" s="42">
        <v>35</v>
      </c>
      <c r="C22" s="43"/>
      <c r="D22" s="44"/>
      <c r="E22" s="45">
        <f>C21*E6</f>
        <v>200</v>
      </c>
    </row>
    <row r="23" ht="22.25" customHeight="1">
      <c r="A23" s="5"/>
      <c r="B23" t="s" s="42">
        <v>36</v>
      </c>
      <c r="C23" s="43"/>
      <c r="D23" s="44"/>
      <c r="E23" s="45">
        <f>ROUNDUP(E22/E9,0)</f>
        <v>20</v>
      </c>
    </row>
    <row r="24" ht="36.35" customHeight="1">
      <c r="A24" s="5"/>
      <c r="B24" t="s" s="42">
        <v>37</v>
      </c>
      <c r="C24" s="46">
        <v>120</v>
      </c>
      <c r="D24" t="s" s="44">
        <v>38</v>
      </c>
      <c r="E24" s="47"/>
    </row>
    <row r="25" ht="31" customHeight="1">
      <c r="A25" s="5"/>
      <c r="B25" t="s" s="48">
        <v>39</v>
      </c>
      <c r="C25" s="49"/>
      <c r="D25" t="s" s="50">
        <v>40</v>
      </c>
      <c r="E25" s="51">
        <f>(C5-2*C24)/(E23-1)</f>
        <v>513.6842105263158</v>
      </c>
    </row>
    <row r="26" ht="31" customHeight="1">
      <c r="A26" s="5"/>
      <c r="B26" t="s" s="52">
        <v>41</v>
      </c>
      <c r="C26" t="s" s="53">
        <v>42</v>
      </c>
      <c r="D26" s="54"/>
      <c r="E26" s="55">
        <f>E23*E9</f>
        <v>200</v>
      </c>
    </row>
    <row r="27" ht="22.1" customHeight="1">
      <c r="A27" s="5"/>
      <c r="B27" t="s" s="27">
        <v>43</v>
      </c>
      <c r="C27" s="56"/>
      <c r="D27" t="s" s="57">
        <v>44</v>
      </c>
      <c r="E27" s="58">
        <f>E26</f>
        <v>200</v>
      </c>
    </row>
    <row r="28" ht="22.1" customHeight="1">
      <c r="A28" s="5"/>
      <c r="B28" t="s" s="27">
        <v>45</v>
      </c>
      <c r="C28" s="56"/>
      <c r="D28" t="s" s="57">
        <v>46</v>
      </c>
      <c r="E28" s="58">
        <v>0</v>
      </c>
    </row>
    <row r="29" ht="169.3" customHeight="1">
      <c r="A29" s="5"/>
      <c r="B29" s="59"/>
      <c r="C29" s="60"/>
      <c r="D29" s="61"/>
      <c r="E29" s="62"/>
    </row>
    <row r="30" ht="22.1" customHeight="1">
      <c r="A30" s="5"/>
      <c r="B30" s="34"/>
      <c r="C30" t="s" s="63">
        <v>47</v>
      </c>
      <c r="D30" s="36"/>
      <c r="E30" s="37"/>
    </row>
    <row r="31" ht="21.65" customHeight="1">
      <c r="A31" s="5"/>
      <c r="B31" s="64"/>
      <c r="C31" s="64"/>
      <c r="D31" s="64"/>
      <c r="E31" s="65"/>
    </row>
    <row r="32" ht="21.65" customHeight="1">
      <c r="A32" s="66"/>
      <c r="B32" s="67"/>
      <c r="C32" s="67"/>
      <c r="D32" s="67"/>
      <c r="E32" s="68"/>
    </row>
  </sheetData>
  <mergeCells count="4">
    <mergeCell ref="C26:D26"/>
    <mergeCell ref="B29:E29"/>
    <mergeCell ref="D21:E21"/>
    <mergeCell ref="B2:E2"/>
  </mergeCells>
  <pageMargins left="1.0374" right="0.25" top="0.25" bottom="0.25" header="0.25" footer="0.25"/>
  <pageSetup firstPageNumber="1" fitToHeight="1" fitToWidth="1" scale="59" useFirstPageNumber="0" orientation="portrait" pageOrder="downThenOver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